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TS\Finance\Budget\Budget 2018\"/>
    </mc:Choice>
  </mc:AlternateContent>
  <bookViews>
    <workbookView xWindow="0" yWindow="0" windowWidth="20490" windowHeight="7620"/>
  </bookViews>
  <sheets>
    <sheet name="Budget" sheetId="1" r:id="rId1"/>
    <sheet name="Explanatory Notes"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1" l="1"/>
  <c r="F9" i="1"/>
  <c r="G79" i="1" l="1"/>
  <c r="G76" i="1"/>
  <c r="G73" i="1"/>
  <c r="G70" i="1"/>
  <c r="G66" i="1"/>
  <c r="G67" i="1"/>
  <c r="G65" i="1"/>
  <c r="G61" i="1"/>
  <c r="G60" i="1"/>
  <c r="G55" i="1"/>
  <c r="G56" i="1"/>
  <c r="G54" i="1"/>
  <c r="G50" i="1"/>
  <c r="G51" i="1"/>
  <c r="G49" i="1"/>
  <c r="G39" i="1"/>
  <c r="G42" i="1"/>
  <c r="G38" i="1"/>
  <c r="G32" i="1"/>
  <c r="G33" i="1"/>
  <c r="G34" i="1"/>
  <c r="G31" i="1"/>
  <c r="G30" i="1"/>
  <c r="G21" i="1"/>
  <c r="G22" i="1"/>
  <c r="G23" i="1"/>
  <c r="G20" i="1"/>
  <c r="G17" i="1"/>
  <c r="G16" i="1"/>
  <c r="G13" i="1"/>
  <c r="G8" i="1"/>
  <c r="G7" i="1"/>
  <c r="F35" i="1"/>
  <c r="F24" i="1"/>
  <c r="F80" i="1" l="1"/>
  <c r="F61" i="1"/>
  <c r="F57" i="1"/>
  <c r="F43" i="1"/>
  <c r="F39" i="1"/>
  <c r="F44" i="1" s="1"/>
  <c r="F81" i="1" l="1"/>
  <c r="F26" i="1"/>
  <c r="F83" i="1" s="1"/>
  <c r="E80" i="1"/>
  <c r="G80" i="1" s="1"/>
  <c r="C80" i="1"/>
  <c r="E61" i="1"/>
  <c r="C61" i="1"/>
  <c r="E57" i="1"/>
  <c r="G57" i="1" s="1"/>
  <c r="C57" i="1"/>
  <c r="C81" i="1" s="1"/>
  <c r="E43" i="1"/>
  <c r="G43" i="1" s="1"/>
  <c r="C43" i="1"/>
  <c r="E39" i="1"/>
  <c r="C39" i="1"/>
  <c r="E35" i="1"/>
  <c r="G35" i="1" s="1"/>
  <c r="C35" i="1"/>
  <c r="C44" i="1" s="1"/>
  <c r="C83" i="1" s="1"/>
  <c r="E24" i="1"/>
  <c r="G24" i="1" s="1"/>
  <c r="C24" i="1"/>
  <c r="E9" i="1"/>
  <c r="G9" i="1" s="1"/>
  <c r="C9" i="1"/>
  <c r="C26" i="1" s="1"/>
  <c r="G26" i="1" l="1"/>
  <c r="E81" i="1"/>
  <c r="G81" i="1" s="1"/>
  <c r="E44" i="1"/>
  <c r="G44" i="1" s="1"/>
  <c r="E26" i="1"/>
  <c r="E83" i="1" l="1"/>
  <c r="G83" i="1" s="1"/>
</calcChain>
</file>

<file path=xl/sharedStrings.xml><?xml version="1.0" encoding="utf-8"?>
<sst xmlns="http://schemas.openxmlformats.org/spreadsheetml/2006/main" count="166" uniqueCount="146">
  <si>
    <t>The Chartered Institute of Logistics &amp; Transport</t>
  </si>
  <si>
    <t xml:space="preserve">Management Accounts - VAT Included </t>
  </si>
  <si>
    <t>Budget 2018</t>
  </si>
  <si>
    <t>Budget
2017</t>
  </si>
  <si>
    <t>Forecast
7+5</t>
  </si>
  <si>
    <t>Budget
2018</t>
  </si>
  <si>
    <t>Education Income</t>
  </si>
  <si>
    <t>Education &amp; Qualifications</t>
  </si>
  <si>
    <t>Accreditation Income</t>
  </si>
  <si>
    <t>Total Education Income</t>
  </si>
  <si>
    <t>Education Cost</t>
  </si>
  <si>
    <t>Moderation Fee</t>
  </si>
  <si>
    <t>Moderation, Exam Fees and Material</t>
  </si>
  <si>
    <t>Accreditation and examination</t>
  </si>
  <si>
    <t>Accreditation Costs</t>
  </si>
  <si>
    <t>UK Licence Fee</t>
  </si>
  <si>
    <t>Development</t>
  </si>
  <si>
    <t>Professional Development Co-ordinator Fee</t>
  </si>
  <si>
    <t>Professional Development Co-ordinator Expenses</t>
  </si>
  <si>
    <t>Education Development &amp; Marketing</t>
  </si>
  <si>
    <t>Total Education Cost</t>
  </si>
  <si>
    <t>Education Margin</t>
  </si>
  <si>
    <t>Subscription and other income</t>
  </si>
  <si>
    <t>Subscription and fees</t>
  </si>
  <si>
    <t>Annual Fees - Prior Years</t>
  </si>
  <si>
    <t>Total C/Y Annual Fees</t>
  </si>
  <si>
    <t xml:space="preserve">          Territory Annual Fees</t>
  </si>
  <si>
    <t xml:space="preserve">          Branches Annual Fees</t>
  </si>
  <si>
    <t>Membership Assessment</t>
  </si>
  <si>
    <t>Total Subscription and fees</t>
  </si>
  <si>
    <t>Annual Convention</t>
  </si>
  <si>
    <t>Convention Income 2015</t>
  </si>
  <si>
    <t>Total Annual Convention</t>
  </si>
  <si>
    <t>Dividends and short term interest</t>
  </si>
  <si>
    <t>Dividends/Interest</t>
  </si>
  <si>
    <t>Total Dividends and short term interest</t>
  </si>
  <si>
    <t>Income Total</t>
  </si>
  <si>
    <t>Expenditure</t>
  </si>
  <si>
    <t>Membership and fees</t>
  </si>
  <si>
    <t>Secretariat and member</t>
  </si>
  <si>
    <t>Secretary General Fee</t>
  </si>
  <si>
    <t>Secretary General Expenses</t>
  </si>
  <si>
    <t>President's Expenses</t>
  </si>
  <si>
    <t>Presidential and VP activity</t>
  </si>
  <si>
    <t>Vice President Development Projects</t>
  </si>
  <si>
    <t xml:space="preserve">Membership Admin Costs </t>
  </si>
  <si>
    <t>Services HK</t>
  </si>
  <si>
    <t>Total Membership and fees</t>
  </si>
  <si>
    <t>Annual Conference</t>
  </si>
  <si>
    <t>Governance</t>
  </si>
  <si>
    <t>Comunications and website</t>
  </si>
  <si>
    <t>Committee Costs</t>
  </si>
  <si>
    <t>Website &amp; Communications</t>
  </si>
  <si>
    <t>Sundry Administration Costs</t>
  </si>
  <si>
    <t>Audit</t>
  </si>
  <si>
    <t>Audit, Legal &amp; Professional (inc Investment fees)</t>
  </si>
  <si>
    <t>Secretarial</t>
  </si>
  <si>
    <t>Finance, governance and marketing support</t>
  </si>
  <si>
    <t>Services UK</t>
  </si>
  <si>
    <t>Governance support to territories and branches</t>
  </si>
  <si>
    <t xml:space="preserve">Territory &amp; Branch Governance </t>
  </si>
  <si>
    <t>Total Governance</t>
  </si>
  <si>
    <t>Total expenditure</t>
  </si>
  <si>
    <t>Surplus/(Deficit) for the period</t>
  </si>
  <si>
    <t>INCOME</t>
  </si>
  <si>
    <t>Annual Fees - prior year</t>
  </si>
  <si>
    <t>Other income</t>
  </si>
  <si>
    <t>Dividends and Interest</t>
  </si>
  <si>
    <t>EXPENDITURE</t>
  </si>
  <si>
    <t>SG Fee</t>
  </si>
  <si>
    <t>SG Expenses</t>
  </si>
  <si>
    <t>Presidents Expenses</t>
  </si>
  <si>
    <t>VP Development Projects</t>
  </si>
  <si>
    <t>PDC Fee</t>
  </si>
  <si>
    <t>PDC Expenses</t>
  </si>
  <si>
    <t>Moderation, Exam Fees</t>
  </si>
  <si>
    <t>Accreditation Recharge</t>
  </si>
  <si>
    <t>Education Devp &amp; Marketing</t>
  </si>
  <si>
    <t>Membership Admin Costs</t>
  </si>
  <si>
    <t>UK License Fees</t>
  </si>
  <si>
    <t>Admin Support IRE, HK, UK</t>
  </si>
  <si>
    <t>HK £4.5k</t>
  </si>
  <si>
    <t>Territory &amp; Branch Governance</t>
  </si>
  <si>
    <t>Audi, Legal &amp; Professional</t>
  </si>
  <si>
    <t>Based on 2017 income and continued falling membership</t>
  </si>
  <si>
    <t>Education Spreadsheet</t>
  </si>
  <si>
    <t>As per 2017 rates</t>
  </si>
  <si>
    <t>Change of Education Finance Process location from Dublin to Corby from mid year</t>
  </si>
  <si>
    <t>No special support planned</t>
  </si>
  <si>
    <t>RISKS</t>
  </si>
  <si>
    <t>Strategy Implementation</t>
  </si>
  <si>
    <t>Costs of change, recruitment, communcation, legal</t>
  </si>
  <si>
    <t>Education Process Change</t>
  </si>
  <si>
    <t>VAT imposed change</t>
  </si>
  <si>
    <t>Additional costs in inter company services</t>
  </si>
  <si>
    <t>Membership decline</t>
  </si>
  <si>
    <t>Less income from country organisations</t>
  </si>
  <si>
    <t>Ability of countries to pay fees</t>
  </si>
  <si>
    <t>Risks with NZ, Tanzania</t>
  </si>
  <si>
    <t>Costs of changing ownership of process, audit costs, redundancy costs</t>
  </si>
  <si>
    <t>Increase in rate as agreed at November 2017 IMC of 10p per member -3% increase offset by falling membership</t>
  </si>
  <si>
    <t>Marketing &amp; Website</t>
  </si>
  <si>
    <t>Marketing 2018</t>
  </si>
  <si>
    <t>Retainer £3600</t>
  </si>
  <si>
    <t>Fasthost £700</t>
  </si>
  <si>
    <t>Dropbox £100</t>
  </si>
  <si>
    <t>Meeting costs allowance £500</t>
  </si>
  <si>
    <t>Website Maintenance £500</t>
  </si>
  <si>
    <t>Mailchimp £300</t>
  </si>
  <si>
    <t>Convention marketing allowance £1000</t>
  </si>
  <si>
    <t>WiLAT Book (design, copy, artwork) £3000 – Wilat to fund / part fund?</t>
  </si>
  <si>
    <t>Blog content (I / month) £1500</t>
  </si>
  <si>
    <t>Brand Ambassador Programme / Other new projects £4000</t>
  </si>
  <si>
    <t>Student retention literature (design, copy, artwork) £2500</t>
  </si>
  <si>
    <r>
      <t>TOTAL £17,700</t>
    </r>
    <r>
      <rPr>
        <sz val="11"/>
        <color theme="1"/>
        <rFont val="Calibri"/>
        <family val="2"/>
        <scheme val="minor"/>
      </rPr>
      <t xml:space="preserve"> (minus WilAT Contribution?)</t>
    </r>
  </si>
  <si>
    <t>Carried forward from 2017</t>
  </si>
  <si>
    <t>Member Benefits copy £212</t>
  </si>
  <si>
    <t>Website copy £1250</t>
  </si>
  <si>
    <t>Sean Culey system completion£4000 (£3250 from 2016 plus £750 from 2017)</t>
  </si>
  <si>
    <t>Blog set up £1000</t>
  </si>
  <si>
    <t>TOTAL £6462</t>
  </si>
  <si>
    <t>See below for Marketing &amp; Website details</t>
  </si>
  <si>
    <t>Secretariat</t>
  </si>
  <si>
    <t>Secretariat 2018</t>
  </si>
  <si>
    <t>Int admin, Int communications, website maintenance and update, social media maintenance and update, news articles, social media posts, management of marketing projects, financials, Convention support, China Conference support, PR, document drafting &amp; editing, presentation drafting and editing, Annual returns, meeting support, DMS maintenance and updating, branch marketing support, secretariat systems development, support on branch governance, website / email enquiries, agency liaison:</t>
  </si>
  <si>
    <t xml:space="preserve">Ceri </t>
  </si>
  <si>
    <t>Average 135 hours / month x 10 months @ approx. £3000 per month</t>
  </si>
  <si>
    <t>Average 230 hours / month for Convention and China Conference months @ approx. £5,000 per month</t>
  </si>
  <si>
    <t>Total £40,000</t>
  </si>
  <si>
    <t>Jasper support</t>
  </si>
  <si>
    <t>Average 45 hours / month x 10 months@ approx. £800 per month</t>
  </si>
  <si>
    <t>85 hours Convention month @ approx. £1500</t>
  </si>
  <si>
    <t>55 hours China conference month @ approx. £1000</t>
  </si>
  <si>
    <t>Total £10,500</t>
  </si>
  <si>
    <t>Grand Total Marketing £24,162 (minus WiLAT Contribution 0f £3000) = £21,162</t>
  </si>
  <si>
    <t>Grand Total £50,500 (minus China Conference contribution £2640) = £47860</t>
  </si>
  <si>
    <t>See below for Secretariat details</t>
  </si>
  <si>
    <t>As per 2017 rates less £1838</t>
  </si>
  <si>
    <t>Actual
2017</t>
  </si>
  <si>
    <t>Variance Actual to Budget</t>
  </si>
  <si>
    <t>WiLAT Convenor = £3k ; YP Convenor = £3k; 2 Trustees=  £3k; IVP &amp; WiLAT support =£3k; Rooms &amp; IVP meal = £3k</t>
  </si>
  <si>
    <t>Services - education process</t>
  </si>
  <si>
    <t>UK Finance &amp; general office services - £8.5k is within license fee</t>
  </si>
  <si>
    <t>As agreed with CILT UK to include Finance provision and IP</t>
  </si>
  <si>
    <t xml:space="preserve">VP International &amp; Trustee visits &amp; expenses including Africa Forum Chair support - £10k, India Regional support(Kochi - £18k pa &amp; Bangalore £7k) -£25k, </t>
  </si>
  <si>
    <r>
      <t xml:space="preserve">Ireland £12.5k Education plus £7k change &amp; project support cost  </t>
    </r>
    <r>
      <rPr>
        <b/>
        <sz val="11"/>
        <color theme="1"/>
        <rFont val="Calibri"/>
        <family val="2"/>
        <scheme val="minor"/>
      </rPr>
      <t>Total £19.5k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</si>
</sst>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quot;£&quot;#,##0;[Red]\(&quot;£&quot;#,##0\)"/>
    <numFmt numFmtId="165" formatCode="mmmm\ yyyy"/>
    <numFmt numFmtId="166" formatCode="#,##0.00;[Red]\(#,##0.00\)"/>
    <numFmt numFmtId="167" formatCode="\ #,##0_);\(#,##0\);\ &quot;-&quot;_);_-@_-"/>
    <numFmt numFmtId="168" formatCode="\ #,##0_);\(#,##0\);\ &quot;&quot;_);_-@_-"/>
  </numFmts>
  <fonts count="13" x14ac:knownFonts="1">
    <font>
      <sz val="11"/>
      <color theme="1"/>
      <name val="Calibri"/>
      <family val="2"/>
      <scheme val="minor"/>
    </font>
    <font>
      <sz val="11"/>
      <color theme="1"/>
      <name val="Calibri"/>
      <family val="2"/>
      <scheme val="minor"/>
    </font>
    <font>
      <b/>
      <sz val="10"/>
      <name val="Calibri"/>
      <family val="2"/>
      <scheme val="minor"/>
    </font>
    <font>
      <sz val="10"/>
      <color rgb="FFFF0000"/>
      <name val="Calibri"/>
      <family val="2"/>
      <scheme val="minor"/>
    </font>
    <font>
      <sz val="10"/>
      <name val="Calibri"/>
      <family val="2"/>
      <scheme val="minor"/>
    </font>
    <font>
      <b/>
      <sz val="11"/>
      <name val="Calibri"/>
      <family val="2"/>
      <scheme val="minor"/>
    </font>
    <font>
      <b/>
      <sz val="15"/>
      <name val="Calibri"/>
      <family val="2"/>
      <scheme val="minor"/>
    </font>
    <font>
      <sz val="10"/>
      <name val="Arial"/>
      <family val="2"/>
    </font>
    <font>
      <i/>
      <sz val="9"/>
      <name val="Calibri Light"/>
      <family val="2"/>
    </font>
    <font>
      <sz val="10"/>
      <color rgb="FFEEE8D5"/>
      <name val="Calibri"/>
      <family val="2"/>
      <scheme val="minor"/>
    </font>
    <font>
      <sz val="10"/>
      <color theme="0"/>
      <name val="Calibri"/>
      <family val="2"/>
      <scheme val="minor"/>
    </font>
    <font>
      <b/>
      <i/>
      <sz val="10"/>
      <name val="Calibri"/>
      <family val="2"/>
      <scheme val="minor"/>
    </font>
    <font>
      <b/>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tint="-0.24994659260841701"/>
        <bgColor indexed="64"/>
      </patternFill>
    </fill>
  </fills>
  <borders count="22">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76">
    <xf numFmtId="0" fontId="0" fillId="0" borderId="0" xfId="0"/>
    <xf numFmtId="0" fontId="2" fillId="2" borderId="0" xfId="0" applyFont="1" applyFill="1" applyBorder="1"/>
    <xf numFmtId="164" fontId="3" fillId="2" borderId="0" xfId="0" applyNumberFormat="1" applyFont="1" applyFill="1" applyBorder="1" applyAlignment="1">
      <alignment horizontal="center"/>
    </xf>
    <xf numFmtId="164" fontId="4" fillId="2" borderId="0" xfId="0" applyNumberFormat="1" applyFont="1" applyFill="1" applyBorder="1" applyAlignment="1">
      <alignment horizontal="center"/>
    </xf>
    <xf numFmtId="0" fontId="5" fillId="2" borderId="0" xfId="0" applyFont="1" applyFill="1" applyBorder="1"/>
    <xf numFmtId="165" fontId="2" fillId="2" borderId="0" xfId="0" applyNumberFormat="1" applyFont="1" applyFill="1" applyBorder="1" applyAlignment="1">
      <alignment horizontal="left"/>
    </xf>
    <xf numFmtId="164" fontId="4" fillId="2" borderId="1" xfId="0" applyNumberFormat="1" applyFont="1" applyFill="1" applyBorder="1" applyAlignment="1">
      <alignment horizontal="center"/>
    </xf>
    <xf numFmtId="0" fontId="4" fillId="2" borderId="3" xfId="0" applyFont="1" applyFill="1" applyBorder="1" applyAlignment="1">
      <alignment vertical="top"/>
    </xf>
    <xf numFmtId="0" fontId="2" fillId="4" borderId="2" xfId="0" applyFont="1" applyFill="1" applyBorder="1"/>
    <xf numFmtId="164" fontId="4" fillId="4" borderId="5" xfId="0" applyNumberFormat="1" applyFont="1" applyFill="1" applyBorder="1" applyAlignment="1">
      <alignment horizontal="center" vertical="center"/>
    </xf>
    <xf numFmtId="164" fontId="4" fillId="4" borderId="6" xfId="0" applyNumberFormat="1" applyFont="1" applyFill="1" applyBorder="1" applyAlignment="1">
      <alignment horizontal="center" vertical="center"/>
    </xf>
    <xf numFmtId="0" fontId="4" fillId="2" borderId="7" xfId="0" applyFont="1" applyFill="1" applyBorder="1"/>
    <xf numFmtId="164" fontId="4" fillId="5" borderId="8" xfId="0" applyNumberFormat="1" applyFont="1" applyFill="1" applyBorder="1" applyAlignment="1">
      <alignment horizontal="center" vertical="center"/>
    </xf>
    <xf numFmtId="164" fontId="4" fillId="0" borderId="9" xfId="0" applyNumberFormat="1" applyFont="1" applyFill="1" applyBorder="1" applyAlignment="1">
      <alignment horizontal="center" vertical="center"/>
    </xf>
    <xf numFmtId="164" fontId="4" fillId="5"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xf>
    <xf numFmtId="0" fontId="2" fillId="4" borderId="4" xfId="0" applyFont="1" applyFill="1" applyBorder="1"/>
    <xf numFmtId="164" fontId="4" fillId="4" borderId="10" xfId="0" applyNumberFormat="1" applyFont="1" applyFill="1" applyBorder="1" applyAlignment="1">
      <alignment horizontal="center" vertical="center"/>
    </xf>
    <xf numFmtId="164" fontId="4" fillId="4" borderId="11" xfId="0" applyNumberFormat="1" applyFont="1" applyFill="1" applyBorder="1" applyAlignment="1">
      <alignment horizontal="center" vertical="center"/>
    </xf>
    <xf numFmtId="167" fontId="6" fillId="2" borderId="12" xfId="0" applyNumberFormat="1" applyFont="1" applyFill="1" applyBorder="1"/>
    <xf numFmtId="164" fontId="4" fillId="2" borderId="13" xfId="0" applyNumberFormat="1" applyFont="1" applyFill="1" applyBorder="1" applyAlignment="1">
      <alignment horizontal="center" vertical="center"/>
    </xf>
    <xf numFmtId="164" fontId="4" fillId="0" borderId="13" xfId="0" applyNumberFormat="1" applyFont="1" applyFill="1" applyBorder="1" applyAlignment="1">
      <alignment horizontal="center" vertical="center"/>
    </xf>
    <xf numFmtId="164" fontId="4" fillId="4" borderId="14" xfId="0" applyNumberFormat="1" applyFont="1" applyFill="1" applyBorder="1" applyAlignment="1">
      <alignment horizontal="center" vertical="center"/>
    </xf>
    <xf numFmtId="0" fontId="2" fillId="2" borderId="7" xfId="0" applyFont="1" applyFill="1" applyBorder="1"/>
    <xf numFmtId="164" fontId="4" fillId="5" borderId="8" xfId="1" applyNumberFormat="1" applyFont="1" applyFill="1" applyBorder="1" applyAlignment="1">
      <alignment horizontal="center" vertical="center"/>
    </xf>
    <xf numFmtId="164" fontId="4" fillId="0" borderId="6" xfId="1" applyNumberFormat="1" applyFont="1" applyFill="1" applyBorder="1" applyAlignment="1">
      <alignment horizontal="center" vertical="center"/>
    </xf>
    <xf numFmtId="164" fontId="4" fillId="4" borderId="15" xfId="0" applyNumberFormat="1" applyFont="1" applyFill="1" applyBorder="1" applyAlignment="1">
      <alignment horizontal="center" vertical="center"/>
    </xf>
    <xf numFmtId="164" fontId="4" fillId="4" borderId="16"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xf>
    <xf numFmtId="164" fontId="2" fillId="2" borderId="12" xfId="0" applyNumberFormat="1" applyFont="1" applyFill="1" applyBorder="1" applyAlignment="1">
      <alignment horizontal="center" vertical="center"/>
    </xf>
    <xf numFmtId="167" fontId="2" fillId="6" borderId="12" xfId="0" applyNumberFormat="1" applyFont="1" applyFill="1" applyBorder="1"/>
    <xf numFmtId="164" fontId="2" fillId="6" borderId="17" xfId="0" applyNumberFormat="1" applyFont="1" applyFill="1" applyBorder="1" applyAlignment="1">
      <alignment horizontal="center" vertical="center"/>
    </xf>
    <xf numFmtId="164" fontId="2" fillId="6" borderId="13" xfId="0" applyNumberFormat="1" applyFont="1" applyFill="1" applyBorder="1" applyAlignment="1">
      <alignment horizontal="center" vertical="center"/>
    </xf>
    <xf numFmtId="167" fontId="6" fillId="2" borderId="7" xfId="0" applyNumberFormat="1" applyFont="1" applyFill="1" applyBorder="1"/>
    <xf numFmtId="164" fontId="2" fillId="2" borderId="18"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167" fontId="6" fillId="7" borderId="12" xfId="0" applyNumberFormat="1" applyFont="1" applyFill="1" applyBorder="1"/>
    <xf numFmtId="164" fontId="4" fillId="3" borderId="13" xfId="0" applyNumberFormat="1" applyFont="1" applyFill="1" applyBorder="1" applyAlignment="1">
      <alignment horizontal="center" vertical="center"/>
    </xf>
    <xf numFmtId="0" fontId="2" fillId="4" borderId="7" xfId="0" applyFont="1" applyFill="1" applyBorder="1"/>
    <xf numFmtId="0" fontId="4" fillId="2" borderId="7" xfId="0" applyNumberFormat="1" applyFont="1" applyFill="1" applyBorder="1"/>
    <xf numFmtId="0" fontId="8" fillId="2" borderId="7" xfId="0" applyFont="1" applyFill="1" applyBorder="1"/>
    <xf numFmtId="164" fontId="4" fillId="4" borderId="8" xfId="0" applyNumberFormat="1" applyFont="1" applyFill="1" applyBorder="1" applyAlignment="1">
      <alignment horizontal="center" vertical="center"/>
    </xf>
    <xf numFmtId="164" fontId="4" fillId="0" borderId="6" xfId="0" applyNumberFormat="1" applyFont="1" applyFill="1" applyBorder="1" applyAlignment="1">
      <alignment horizontal="center" vertical="center"/>
    </xf>
    <xf numFmtId="0" fontId="4" fillId="0" borderId="13" xfId="0" applyFont="1" applyFill="1" applyBorder="1"/>
    <xf numFmtId="164" fontId="4" fillId="0" borderId="18" xfId="1" applyNumberFormat="1" applyFont="1" applyFill="1" applyBorder="1" applyAlignment="1">
      <alignment horizontal="center" vertical="center"/>
    </xf>
    <xf numFmtId="164" fontId="4" fillId="2" borderId="12" xfId="1" applyNumberFormat="1" applyFont="1" applyFill="1" applyBorder="1" applyAlignment="1">
      <alignment horizontal="center" vertical="center"/>
    </xf>
    <xf numFmtId="0" fontId="5" fillId="4" borderId="2" xfId="0" applyFont="1" applyFill="1" applyBorder="1"/>
    <xf numFmtId="164" fontId="4" fillId="4" borderId="5" xfId="1" applyNumberFormat="1" applyFont="1" applyFill="1" applyBorder="1" applyAlignment="1">
      <alignment horizontal="center" vertical="center"/>
    </xf>
    <xf numFmtId="164" fontId="4" fillId="4" borderId="14" xfId="1" applyNumberFormat="1" applyFont="1" applyFill="1" applyBorder="1" applyAlignment="1">
      <alignment horizontal="center" vertical="center"/>
    </xf>
    <xf numFmtId="0" fontId="5" fillId="4" borderId="7" xfId="0" applyFont="1" applyFill="1" applyBorder="1"/>
    <xf numFmtId="164" fontId="4" fillId="4" borderId="19" xfId="0" applyNumberFormat="1" applyFont="1" applyFill="1" applyBorder="1" applyAlignment="1">
      <alignment horizontal="center" vertical="center" wrapText="1"/>
    </xf>
    <xf numFmtId="164" fontId="4" fillId="4" borderId="20" xfId="0" applyNumberFormat="1" applyFont="1" applyFill="1" applyBorder="1" applyAlignment="1">
      <alignment horizontal="center" vertical="center" wrapText="1"/>
    </xf>
    <xf numFmtId="164" fontId="4" fillId="4" borderId="8" xfId="1" applyNumberFormat="1" applyFont="1" applyFill="1" applyBorder="1" applyAlignment="1">
      <alignment horizontal="center" vertical="center"/>
    </xf>
    <xf numFmtId="164" fontId="4" fillId="4" borderId="6" xfId="1" applyNumberFormat="1" applyFont="1" applyFill="1" applyBorder="1" applyAlignment="1">
      <alignment horizontal="center" vertical="center"/>
    </xf>
    <xf numFmtId="164" fontId="4" fillId="4" borderId="10" xfId="1" applyNumberFormat="1" applyFont="1" applyFill="1" applyBorder="1" applyAlignment="1">
      <alignment horizontal="center" vertical="center"/>
    </xf>
    <xf numFmtId="164" fontId="4" fillId="4" borderId="11" xfId="1" applyNumberFormat="1" applyFont="1" applyFill="1" applyBorder="1" applyAlignment="1">
      <alignment horizontal="center" vertical="center"/>
    </xf>
    <xf numFmtId="164" fontId="4" fillId="5" borderId="8" xfId="0" applyNumberFormat="1" applyFont="1" applyFill="1" applyBorder="1" applyAlignment="1">
      <alignment horizontal="center"/>
    </xf>
    <xf numFmtId="164" fontId="4" fillId="0" borderId="6" xfId="0" applyNumberFormat="1" applyFont="1" applyFill="1" applyBorder="1" applyAlignment="1">
      <alignment horizontal="center"/>
    </xf>
    <xf numFmtId="168" fontId="9" fillId="0" borderId="0" xfId="0" applyNumberFormat="1" applyFont="1" applyFill="1" applyBorder="1"/>
    <xf numFmtId="164" fontId="4" fillId="0" borderId="0" xfId="0" applyNumberFormat="1" applyFont="1" applyFill="1" applyBorder="1" applyAlignment="1">
      <alignment horizontal="center" vertical="center"/>
    </xf>
    <xf numFmtId="164" fontId="4" fillId="2" borderId="0" xfId="0" applyNumberFormat="1" applyFont="1" applyFill="1" applyBorder="1" applyAlignment="1">
      <alignment horizontal="center" vertical="center"/>
    </xf>
    <xf numFmtId="167" fontId="2" fillId="6" borderId="21" xfId="0" applyNumberFormat="1" applyFont="1" applyFill="1" applyBorder="1"/>
    <xf numFmtId="0" fontId="4" fillId="0" borderId="0" xfId="0" applyFont="1" applyFill="1" applyBorder="1"/>
    <xf numFmtId="164" fontId="4" fillId="0" borderId="0" xfId="0" applyNumberFormat="1" applyFont="1" applyFill="1" applyBorder="1" applyAlignment="1">
      <alignment horizontal="center"/>
    </xf>
    <xf numFmtId="0" fontId="10" fillId="0" borderId="0" xfId="0" applyFont="1" applyFill="1" applyBorder="1"/>
    <xf numFmtId="164" fontId="4" fillId="0" borderId="0" xfId="0" applyNumberFormat="1" applyFont="1" applyBorder="1" applyAlignment="1">
      <alignment horizontal="center"/>
    </xf>
    <xf numFmtId="2" fontId="10" fillId="0" borderId="0" xfId="0" applyNumberFormat="1" applyFont="1" applyFill="1" applyBorder="1"/>
    <xf numFmtId="164" fontId="11" fillId="0" borderId="0" xfId="0" applyNumberFormat="1" applyFont="1" applyFill="1" applyBorder="1" applyAlignment="1">
      <alignment horizontal="center"/>
    </xf>
    <xf numFmtId="0" fontId="7" fillId="0" borderId="0" xfId="0" applyFont="1"/>
    <xf numFmtId="0" fontId="0" fillId="2" borderId="0" xfId="0" applyFont="1" applyFill="1"/>
    <xf numFmtId="0" fontId="0" fillId="0" borderId="0" xfId="0" applyAlignment="1">
      <alignment vertical="center"/>
    </xf>
    <xf numFmtId="0" fontId="12" fillId="0" borderId="0" xfId="0" applyFont="1" applyAlignment="1">
      <alignment vertical="center"/>
    </xf>
    <xf numFmtId="0" fontId="12" fillId="0" borderId="0" xfId="0" applyFont="1"/>
    <xf numFmtId="164" fontId="4" fillId="0" borderId="20" xfId="0" applyNumberFormat="1" applyFont="1" applyFill="1" applyBorder="1" applyAlignment="1">
      <alignment horizontal="center" vertical="center"/>
    </xf>
    <xf numFmtId="166" fontId="2" fillId="3" borderId="2" xfId="0" applyNumberFormat="1" applyFont="1" applyFill="1" applyBorder="1" applyAlignment="1">
      <alignment horizontal="center" vertical="center" wrapText="1"/>
    </xf>
    <xf numFmtId="166" fontId="2" fillId="3" borderId="4" xfId="0"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7"/>
  <sheetViews>
    <sheetView tabSelected="1" topLeftCell="A16" zoomScale="80" zoomScaleNormal="80" workbookViewId="0">
      <selection activeCell="F23" sqref="F23"/>
    </sheetView>
  </sheetViews>
  <sheetFormatPr defaultRowHeight="14.5" x14ac:dyDescent="0.35"/>
  <cols>
    <col min="2" max="2" width="38" customWidth="1"/>
    <col min="3" max="3" width="13.453125" customWidth="1"/>
    <col min="4" max="4" width="13.81640625" customWidth="1"/>
    <col min="5" max="7" width="14.1796875" customWidth="1"/>
  </cols>
  <sheetData>
    <row r="1" spans="2:7" x14ac:dyDescent="0.35">
      <c r="B1" s="1" t="s">
        <v>0</v>
      </c>
      <c r="C1" s="2"/>
      <c r="D1" s="3"/>
      <c r="E1" s="3"/>
      <c r="F1" s="3"/>
      <c r="G1" s="3"/>
    </row>
    <row r="2" spans="2:7" x14ac:dyDescent="0.35">
      <c r="B2" s="4" t="s">
        <v>1</v>
      </c>
      <c r="C2" s="2"/>
      <c r="D2" s="3"/>
      <c r="E2" s="3"/>
      <c r="F2" s="3"/>
      <c r="G2" s="3"/>
    </row>
    <row r="3" spans="2:7" ht="15" thickBot="1" x14ac:dyDescent="0.4">
      <c r="B3" s="5" t="s">
        <v>2</v>
      </c>
      <c r="C3" s="2"/>
      <c r="D3" s="6"/>
      <c r="E3" s="6"/>
      <c r="F3" s="6"/>
      <c r="G3" s="6"/>
    </row>
    <row r="4" spans="2:7" x14ac:dyDescent="0.35">
      <c r="B4" s="1"/>
      <c r="C4" s="74" t="s">
        <v>3</v>
      </c>
      <c r="D4" s="74" t="s">
        <v>4</v>
      </c>
      <c r="E4" s="74" t="s">
        <v>5</v>
      </c>
      <c r="F4" s="74" t="s">
        <v>138</v>
      </c>
      <c r="G4" s="74" t="s">
        <v>139</v>
      </c>
    </row>
    <row r="5" spans="2:7" ht="15" thickBot="1" x14ac:dyDescent="0.4">
      <c r="B5" s="7"/>
      <c r="C5" s="75"/>
      <c r="D5" s="75"/>
      <c r="E5" s="75"/>
      <c r="F5" s="75"/>
      <c r="G5" s="75"/>
    </row>
    <row r="6" spans="2:7" x14ac:dyDescent="0.35">
      <c r="B6" s="8" t="s">
        <v>6</v>
      </c>
      <c r="C6" s="9"/>
      <c r="D6" s="10"/>
      <c r="E6" s="10"/>
      <c r="F6" s="10"/>
      <c r="G6" s="10"/>
    </row>
    <row r="7" spans="2:7" x14ac:dyDescent="0.35">
      <c r="B7" s="11" t="s">
        <v>7</v>
      </c>
      <c r="C7" s="12">
        <v>350000</v>
      </c>
      <c r="D7" s="13">
        <v>360000.41000000003</v>
      </c>
      <c r="E7" s="13">
        <v>410000</v>
      </c>
      <c r="F7" s="13">
        <v>343255.26</v>
      </c>
      <c r="G7" s="13">
        <f>F7-E7</f>
        <v>-66744.739999999991</v>
      </c>
    </row>
    <row r="8" spans="2:7" x14ac:dyDescent="0.35">
      <c r="B8" s="11" t="s">
        <v>8</v>
      </c>
      <c r="C8" s="14">
        <v>0</v>
      </c>
      <c r="D8" s="15">
        <v>0</v>
      </c>
      <c r="E8" s="15">
        <v>15000</v>
      </c>
      <c r="F8" s="15">
        <v>25114.75</v>
      </c>
      <c r="G8" s="15">
        <f>F8-E8</f>
        <v>10114.75</v>
      </c>
    </row>
    <row r="9" spans="2:7" ht="15" thickBot="1" x14ac:dyDescent="0.4">
      <c r="B9" s="16" t="s">
        <v>9</v>
      </c>
      <c r="C9" s="17">
        <f>SUM(C7:C8)</f>
        <v>350000</v>
      </c>
      <c r="D9" s="18">
        <v>360000.41000000003</v>
      </c>
      <c r="E9" s="18">
        <f>SUM(E7:E8)</f>
        <v>425000</v>
      </c>
      <c r="F9" s="18">
        <f>SUM(F7:F8)</f>
        <v>368370.01</v>
      </c>
      <c r="G9" s="18">
        <f>F9-E9</f>
        <v>-56629.989999999991</v>
      </c>
    </row>
    <row r="10" spans="2:7" ht="20" thickBot="1" x14ac:dyDescent="0.5">
      <c r="B10" s="19"/>
      <c r="C10" s="20"/>
      <c r="D10" s="21"/>
      <c r="E10" s="21"/>
      <c r="F10" s="21"/>
      <c r="G10" s="21"/>
    </row>
    <row r="11" spans="2:7" x14ac:dyDescent="0.35">
      <c r="B11" s="8" t="s">
        <v>10</v>
      </c>
      <c r="C11" s="9"/>
      <c r="D11" s="22"/>
      <c r="E11" s="22"/>
      <c r="F11" s="22"/>
      <c r="G11" s="22"/>
    </row>
    <row r="12" spans="2:7" x14ac:dyDescent="0.35">
      <c r="B12" s="23" t="s">
        <v>11</v>
      </c>
      <c r="C12" s="24"/>
      <c r="D12" s="25"/>
      <c r="E12" s="25"/>
      <c r="F12" s="25"/>
      <c r="G12" s="25"/>
    </row>
    <row r="13" spans="2:7" x14ac:dyDescent="0.35">
      <c r="B13" s="11" t="s">
        <v>12</v>
      </c>
      <c r="C13" s="12">
        <v>-70000</v>
      </c>
      <c r="D13" s="13">
        <v>-69999.66</v>
      </c>
      <c r="E13" s="13">
        <v>-78000</v>
      </c>
      <c r="F13" s="13">
        <f>-64947.98-2041.4</f>
        <v>-66989.38</v>
      </c>
      <c r="G13" s="13">
        <f>F13-E13</f>
        <v>11010.619999999995</v>
      </c>
    </row>
    <row r="14" spans="2:7" x14ac:dyDescent="0.35">
      <c r="B14" s="23"/>
      <c r="C14" s="24"/>
      <c r="D14" s="25"/>
      <c r="E14" s="25"/>
      <c r="F14" s="25"/>
      <c r="G14" s="25"/>
    </row>
    <row r="15" spans="2:7" x14ac:dyDescent="0.35">
      <c r="B15" s="23" t="s">
        <v>13</v>
      </c>
      <c r="C15" s="24"/>
      <c r="D15" s="25"/>
      <c r="E15" s="25"/>
      <c r="F15" s="25"/>
      <c r="G15" s="25"/>
    </row>
    <row r="16" spans="2:7" x14ac:dyDescent="0.35">
      <c r="B16" s="11" t="s">
        <v>14</v>
      </c>
      <c r="C16" s="12">
        <v>-5000</v>
      </c>
      <c r="D16" s="13">
        <v>-14999.600000000002</v>
      </c>
      <c r="E16" s="13">
        <v>-15000</v>
      </c>
      <c r="F16" s="13">
        <v>-17092.650000000001</v>
      </c>
      <c r="G16" s="13">
        <f>F16-E16</f>
        <v>-2092.6500000000015</v>
      </c>
    </row>
    <row r="17" spans="2:7" x14ac:dyDescent="0.35">
      <c r="B17" s="11" t="s">
        <v>15</v>
      </c>
      <c r="C17" s="12">
        <v>-50000</v>
      </c>
      <c r="D17" s="13">
        <v>-50000</v>
      </c>
      <c r="E17" s="13">
        <v>-75000</v>
      </c>
      <c r="F17" s="13">
        <v>-69022</v>
      </c>
      <c r="G17" s="13">
        <f>F17-E17</f>
        <v>5978</v>
      </c>
    </row>
    <row r="18" spans="2:7" x14ac:dyDescent="0.35">
      <c r="B18" s="23"/>
      <c r="C18" s="24"/>
      <c r="D18" s="25"/>
      <c r="E18" s="25"/>
      <c r="F18" s="25"/>
      <c r="G18" s="25"/>
    </row>
    <row r="19" spans="2:7" x14ac:dyDescent="0.35">
      <c r="B19" s="23" t="s">
        <v>16</v>
      </c>
      <c r="C19" s="24"/>
      <c r="D19" s="25"/>
      <c r="E19" s="25"/>
      <c r="F19" s="25"/>
      <c r="G19" s="25"/>
    </row>
    <row r="20" spans="2:7" x14ac:dyDescent="0.35">
      <c r="B20" s="11" t="s">
        <v>17</v>
      </c>
      <c r="C20" s="12">
        <v>-65000</v>
      </c>
      <c r="D20" s="13">
        <v>-64999.5</v>
      </c>
      <c r="E20" s="13">
        <v>-78000</v>
      </c>
      <c r="F20" s="13">
        <v>-68656</v>
      </c>
      <c r="G20" s="13">
        <f>F20-E20</f>
        <v>9344</v>
      </c>
    </row>
    <row r="21" spans="2:7" x14ac:dyDescent="0.35">
      <c r="B21" s="11" t="s">
        <v>18</v>
      </c>
      <c r="C21" s="12">
        <v>-12000</v>
      </c>
      <c r="D21" s="13">
        <v>-12000.16</v>
      </c>
      <c r="E21" s="13">
        <v>-12000</v>
      </c>
      <c r="F21" s="13">
        <v>-9006.66</v>
      </c>
      <c r="G21" s="13">
        <f t="shared" ref="G21:G23" si="0">F21-E21</f>
        <v>2993.34</v>
      </c>
    </row>
    <row r="22" spans="2:7" x14ac:dyDescent="0.35">
      <c r="B22" s="11" t="s">
        <v>19</v>
      </c>
      <c r="C22" s="12">
        <v>-22000</v>
      </c>
      <c r="D22" s="13">
        <v>-21999.629999999997</v>
      </c>
      <c r="E22" s="13">
        <v>-30000</v>
      </c>
      <c r="F22" s="13">
        <v>-23136.34</v>
      </c>
      <c r="G22" s="13">
        <f t="shared" si="0"/>
        <v>6863.66</v>
      </c>
    </row>
    <row r="23" spans="2:7" x14ac:dyDescent="0.35">
      <c r="B23" s="11" t="s">
        <v>141</v>
      </c>
      <c r="C23" s="12">
        <v>-27500</v>
      </c>
      <c r="D23" s="13">
        <v>-27499.666666666664</v>
      </c>
      <c r="E23" s="13">
        <v>-19500</v>
      </c>
      <c r="F23" s="13">
        <v>-25670.13</v>
      </c>
      <c r="G23" s="13">
        <f t="shared" si="0"/>
        <v>-6170.130000000001</v>
      </c>
    </row>
    <row r="24" spans="2:7" ht="15" thickBot="1" x14ac:dyDescent="0.4">
      <c r="B24" s="16" t="s">
        <v>20</v>
      </c>
      <c r="C24" s="26">
        <f>SUM(C13:C23)</f>
        <v>-251500</v>
      </c>
      <c r="D24" s="27">
        <v>-261498.21666666667</v>
      </c>
      <c r="E24" s="27">
        <f>SUM(E13:E23)</f>
        <v>-307500</v>
      </c>
      <c r="F24" s="27">
        <f>SUM(F13:F23)</f>
        <v>-279573.15999999997</v>
      </c>
      <c r="G24" s="27">
        <f>F24-E24</f>
        <v>27926.840000000026</v>
      </c>
    </row>
    <row r="25" spans="2:7" ht="20" thickBot="1" x14ac:dyDescent="0.5">
      <c r="B25" s="19"/>
      <c r="C25" s="28"/>
      <c r="D25" s="29"/>
      <c r="E25" s="29"/>
      <c r="F25" s="29"/>
      <c r="G25" s="29"/>
    </row>
    <row r="26" spans="2:7" ht="15" thickBot="1" x14ac:dyDescent="0.4">
      <c r="B26" s="30" t="s">
        <v>21</v>
      </c>
      <c r="C26" s="31">
        <f>C9+C24</f>
        <v>98500</v>
      </c>
      <c r="D26" s="31">
        <v>98502.193333333358</v>
      </c>
      <c r="E26" s="32">
        <f>E9+E24</f>
        <v>117500</v>
      </c>
      <c r="F26" s="32">
        <f>F9+F24</f>
        <v>88796.850000000035</v>
      </c>
      <c r="G26" s="32">
        <f>G9+G24</f>
        <v>-28703.149999999965</v>
      </c>
    </row>
    <row r="27" spans="2:7" ht="20" thickBot="1" x14ac:dyDescent="0.5">
      <c r="B27" s="33"/>
      <c r="C27" s="34"/>
      <c r="D27" s="35"/>
      <c r="E27" s="35"/>
      <c r="F27" s="35"/>
      <c r="G27" s="35"/>
    </row>
    <row r="28" spans="2:7" ht="20" thickBot="1" x14ac:dyDescent="0.5">
      <c r="B28" s="36" t="s">
        <v>22</v>
      </c>
      <c r="C28" s="37"/>
      <c r="D28" s="37"/>
      <c r="E28" s="37"/>
      <c r="F28" s="37"/>
      <c r="G28" s="37"/>
    </row>
    <row r="29" spans="2:7" x14ac:dyDescent="0.35">
      <c r="B29" s="38" t="s">
        <v>23</v>
      </c>
      <c r="C29" s="22"/>
      <c r="D29" s="22"/>
      <c r="E29" s="22"/>
      <c r="F29" s="22"/>
      <c r="G29" s="22"/>
    </row>
    <row r="30" spans="2:7" x14ac:dyDescent="0.35">
      <c r="B30" s="39" t="s">
        <v>24</v>
      </c>
      <c r="C30" s="12">
        <v>0</v>
      </c>
      <c r="D30" s="13">
        <v>12</v>
      </c>
      <c r="E30" s="13">
        <v>3500</v>
      </c>
      <c r="F30" s="13">
        <v>45</v>
      </c>
      <c r="G30" s="13">
        <f>F30-E30</f>
        <v>-3455</v>
      </c>
    </row>
    <row r="31" spans="2:7" x14ac:dyDescent="0.35">
      <c r="B31" s="39" t="s">
        <v>25</v>
      </c>
      <c r="C31" s="12">
        <v>118000</v>
      </c>
      <c r="D31" s="13">
        <v>117528.43</v>
      </c>
      <c r="E31" s="13"/>
      <c r="F31" s="13">
        <v>114612.89</v>
      </c>
      <c r="G31" s="13">
        <f>F31-E31</f>
        <v>114612.89</v>
      </c>
    </row>
    <row r="32" spans="2:7" x14ac:dyDescent="0.35">
      <c r="B32" s="40" t="s">
        <v>26</v>
      </c>
      <c r="C32" s="12">
        <v>108000</v>
      </c>
      <c r="D32" s="13">
        <v>109644.17</v>
      </c>
      <c r="E32" s="13">
        <v>110000</v>
      </c>
      <c r="F32" s="13">
        <v>106827.92</v>
      </c>
      <c r="G32" s="13">
        <f t="shared" ref="G32:G34" si="1">F32-E32</f>
        <v>-3172.0800000000017</v>
      </c>
    </row>
    <row r="33" spans="2:7" x14ac:dyDescent="0.35">
      <c r="B33" s="40" t="s">
        <v>27</v>
      </c>
      <c r="C33" s="12">
        <v>10000</v>
      </c>
      <c r="D33" s="13">
        <v>7884.26</v>
      </c>
      <c r="E33" s="13">
        <v>7000</v>
      </c>
      <c r="F33" s="13">
        <v>7784.97</v>
      </c>
      <c r="G33" s="13">
        <f t="shared" si="1"/>
        <v>784.97000000000025</v>
      </c>
    </row>
    <row r="34" spans="2:7" x14ac:dyDescent="0.35">
      <c r="B34" s="11" t="s">
        <v>28</v>
      </c>
      <c r="C34" s="12">
        <v>6000</v>
      </c>
      <c r="D34" s="13">
        <v>3271.8</v>
      </c>
      <c r="E34" s="13">
        <v>3000</v>
      </c>
      <c r="F34" s="13">
        <v>2957.33</v>
      </c>
      <c r="G34" s="13">
        <f t="shared" si="1"/>
        <v>-42.670000000000073</v>
      </c>
    </row>
    <row r="35" spans="2:7" x14ac:dyDescent="0.35">
      <c r="B35" s="38" t="s">
        <v>29</v>
      </c>
      <c r="C35" s="41">
        <f>SUM(C30:C34)-C31</f>
        <v>124000</v>
      </c>
      <c r="D35" s="10">
        <v>120812.22999999998</v>
      </c>
      <c r="E35" s="10">
        <f>SUM(E30:E34)-E31</f>
        <v>123500</v>
      </c>
      <c r="F35" s="10">
        <f>SUM(F30:F34)-F31</f>
        <v>117615.21999999999</v>
      </c>
      <c r="G35" s="10">
        <f>F35-E35</f>
        <v>-5884.7800000000134</v>
      </c>
    </row>
    <row r="36" spans="2:7" x14ac:dyDescent="0.35">
      <c r="B36" s="23"/>
      <c r="C36" s="12"/>
      <c r="D36" s="42"/>
      <c r="E36" s="42"/>
      <c r="F36" s="42"/>
      <c r="G36" s="42"/>
    </row>
    <row r="37" spans="2:7" x14ac:dyDescent="0.35">
      <c r="B37" s="38" t="s">
        <v>30</v>
      </c>
      <c r="C37" s="41"/>
      <c r="D37" s="10"/>
      <c r="E37" s="10"/>
      <c r="F37" s="10"/>
      <c r="G37" s="10"/>
    </row>
    <row r="38" spans="2:7" x14ac:dyDescent="0.35">
      <c r="B38" s="11" t="s">
        <v>31</v>
      </c>
      <c r="C38" s="12">
        <v>0</v>
      </c>
      <c r="D38" s="13">
        <v>1344</v>
      </c>
      <c r="E38" s="13">
        <v>0</v>
      </c>
      <c r="F38" s="73">
        <v>1348</v>
      </c>
      <c r="G38" s="73">
        <f>F38-E38</f>
        <v>1348</v>
      </c>
    </row>
    <row r="39" spans="2:7" x14ac:dyDescent="0.35">
      <c r="B39" s="38" t="s">
        <v>32</v>
      </c>
      <c r="C39" s="41">
        <f>SUM(C38)</f>
        <v>0</v>
      </c>
      <c r="D39" s="10">
        <v>1344</v>
      </c>
      <c r="E39" s="10">
        <f>SUM(E38)</f>
        <v>0</v>
      </c>
      <c r="F39" s="10">
        <f>SUM(F38)</f>
        <v>1348</v>
      </c>
      <c r="G39" s="10">
        <f>F39-E39</f>
        <v>1348</v>
      </c>
    </row>
    <row r="40" spans="2:7" x14ac:dyDescent="0.35">
      <c r="B40" s="23"/>
      <c r="C40" s="12"/>
      <c r="D40" s="42"/>
      <c r="E40" s="42"/>
      <c r="F40" s="42"/>
      <c r="G40" s="42"/>
    </row>
    <row r="41" spans="2:7" x14ac:dyDescent="0.35">
      <c r="B41" s="38" t="s">
        <v>33</v>
      </c>
      <c r="C41" s="41"/>
      <c r="D41" s="10"/>
      <c r="E41" s="10"/>
      <c r="F41" s="10"/>
      <c r="G41" s="10"/>
    </row>
    <row r="42" spans="2:7" x14ac:dyDescent="0.35">
      <c r="B42" s="23" t="s">
        <v>34</v>
      </c>
      <c r="C42" s="12">
        <v>6000</v>
      </c>
      <c r="D42" s="13">
        <v>5999.98</v>
      </c>
      <c r="E42" s="13">
        <v>8500</v>
      </c>
      <c r="F42" s="13">
        <v>9837.61</v>
      </c>
      <c r="G42" s="13">
        <f>F42-E42</f>
        <v>1337.6100000000006</v>
      </c>
    </row>
    <row r="43" spans="2:7" ht="15" thickBot="1" x14ac:dyDescent="0.4">
      <c r="B43" s="16" t="s">
        <v>35</v>
      </c>
      <c r="C43" s="17">
        <f>SUM(C42)</f>
        <v>6000</v>
      </c>
      <c r="D43" s="18">
        <v>5999.98</v>
      </c>
      <c r="E43" s="18">
        <f>SUM(E42)</f>
        <v>8500</v>
      </c>
      <c r="F43" s="18">
        <f>SUM(F42)</f>
        <v>9837.61</v>
      </c>
      <c r="G43" s="18">
        <f>F43-E43</f>
        <v>1337.6100000000006</v>
      </c>
    </row>
    <row r="44" spans="2:7" ht="20" thickBot="1" x14ac:dyDescent="0.5">
      <c r="B44" s="36" t="s">
        <v>36</v>
      </c>
      <c r="C44" s="37">
        <f>C35+C39+C43</f>
        <v>130000</v>
      </c>
      <c r="D44" s="37">
        <v>128156.20999999998</v>
      </c>
      <c r="E44" s="37">
        <f>E35+E39+E43</f>
        <v>132000</v>
      </c>
      <c r="F44" s="37">
        <f>F35+F39+F43</f>
        <v>128800.82999999999</v>
      </c>
      <c r="G44" s="37">
        <f>F44-E44</f>
        <v>-3199.1700000000128</v>
      </c>
    </row>
    <row r="45" spans="2:7" ht="15" thickBot="1" x14ac:dyDescent="0.4">
      <c r="B45" s="43"/>
      <c r="C45" s="44"/>
      <c r="D45" s="45"/>
      <c r="E45" s="45"/>
      <c r="F45" s="45"/>
      <c r="G45" s="45"/>
    </row>
    <row r="46" spans="2:7" ht="20" thickBot="1" x14ac:dyDescent="0.5">
      <c r="B46" s="36" t="s">
        <v>37</v>
      </c>
      <c r="C46" s="37"/>
      <c r="D46" s="37"/>
      <c r="E46" s="37"/>
      <c r="F46" s="37"/>
      <c r="G46" s="37"/>
    </row>
    <row r="47" spans="2:7" x14ac:dyDescent="0.35">
      <c r="B47" s="46" t="s">
        <v>38</v>
      </c>
      <c r="C47" s="47"/>
      <c r="D47" s="48"/>
      <c r="E47" s="48"/>
      <c r="F47" s="48"/>
      <c r="G47" s="48"/>
    </row>
    <row r="48" spans="2:7" x14ac:dyDescent="0.35">
      <c r="B48" s="23" t="s">
        <v>39</v>
      </c>
      <c r="C48" s="12"/>
      <c r="D48" s="42"/>
      <c r="E48" s="42"/>
      <c r="F48" s="42"/>
      <c r="G48" s="42"/>
    </row>
    <row r="49" spans="2:7" x14ac:dyDescent="0.35">
      <c r="B49" s="39" t="s">
        <v>40</v>
      </c>
      <c r="C49" s="12">
        <v>-65000</v>
      </c>
      <c r="D49" s="13">
        <v>-63465.5</v>
      </c>
      <c r="E49" s="13">
        <v>-65000</v>
      </c>
      <c r="F49" s="13">
        <v>-63855</v>
      </c>
      <c r="G49" s="13">
        <f>F49-E49</f>
        <v>1145</v>
      </c>
    </row>
    <row r="50" spans="2:7" x14ac:dyDescent="0.35">
      <c r="B50" s="11" t="s">
        <v>41</v>
      </c>
      <c r="C50" s="12">
        <v>-15000</v>
      </c>
      <c r="D50" s="13">
        <v>-12752.32</v>
      </c>
      <c r="E50" s="13">
        <v>-15000</v>
      </c>
      <c r="F50" s="13">
        <v>-12489.16</v>
      </c>
      <c r="G50" s="13">
        <f t="shared" ref="G50:G51" si="2">F50-E50</f>
        <v>2510.84</v>
      </c>
    </row>
    <row r="51" spans="2:7" x14ac:dyDescent="0.35">
      <c r="B51" s="11" t="s">
        <v>42</v>
      </c>
      <c r="C51" s="12">
        <v>-5000</v>
      </c>
      <c r="D51" s="13">
        <v>-4999.72</v>
      </c>
      <c r="E51" s="13">
        <v>-5000</v>
      </c>
      <c r="F51" s="13">
        <v>-5000</v>
      </c>
      <c r="G51" s="13">
        <f t="shared" si="2"/>
        <v>0</v>
      </c>
    </row>
    <row r="52" spans="2:7" x14ac:dyDescent="0.35">
      <c r="B52" s="23"/>
      <c r="C52" s="12"/>
      <c r="D52" s="42"/>
      <c r="E52" s="42"/>
      <c r="F52" s="42"/>
      <c r="G52" s="42"/>
    </row>
    <row r="53" spans="2:7" x14ac:dyDescent="0.35">
      <c r="B53" s="23" t="s">
        <v>43</v>
      </c>
      <c r="C53" s="12"/>
      <c r="D53" s="42"/>
      <c r="E53" s="42"/>
      <c r="F53" s="42"/>
      <c r="G53" s="42"/>
    </row>
    <row r="54" spans="2:7" x14ac:dyDescent="0.35">
      <c r="B54" s="11" t="s">
        <v>44</v>
      </c>
      <c r="C54" s="12">
        <v>-31000</v>
      </c>
      <c r="D54" s="13">
        <v>-22999.93</v>
      </c>
      <c r="E54" s="13">
        <v>-35000</v>
      </c>
      <c r="F54" s="13">
        <v>-19926.080000000002</v>
      </c>
      <c r="G54" s="13">
        <f t="shared" ref="G54:G56" si="3">F54-E54</f>
        <v>15073.919999999998</v>
      </c>
    </row>
    <row r="55" spans="2:7" x14ac:dyDescent="0.35">
      <c r="B55" s="11" t="s">
        <v>45</v>
      </c>
      <c r="C55" s="12">
        <v>-400</v>
      </c>
      <c r="D55" s="13">
        <v>0</v>
      </c>
      <c r="E55" s="13">
        <v>0</v>
      </c>
      <c r="F55" s="13">
        <v>0</v>
      </c>
      <c r="G55" s="13">
        <f t="shared" si="3"/>
        <v>0</v>
      </c>
    </row>
    <row r="56" spans="2:7" x14ac:dyDescent="0.35">
      <c r="B56" s="11" t="s">
        <v>46</v>
      </c>
      <c r="C56" s="12">
        <v>-4500</v>
      </c>
      <c r="D56" s="13">
        <v>-4500</v>
      </c>
      <c r="E56" s="13">
        <v>-4500</v>
      </c>
      <c r="F56" s="13">
        <v>-4500</v>
      </c>
      <c r="G56" s="13">
        <f t="shared" si="3"/>
        <v>0</v>
      </c>
    </row>
    <row r="57" spans="2:7" x14ac:dyDescent="0.35">
      <c r="B57" s="49" t="s">
        <v>47</v>
      </c>
      <c r="C57" s="50">
        <f>SUM(C49:C56)</f>
        <v>-120900</v>
      </c>
      <c r="D57" s="51">
        <v>-108717.47</v>
      </c>
      <c r="E57" s="51">
        <f>SUM(E49:E56)</f>
        <v>-124500</v>
      </c>
      <c r="F57" s="51">
        <f>SUM(F49:F56)</f>
        <v>-105770.24000000001</v>
      </c>
      <c r="G57" s="51">
        <f>F57-E57</f>
        <v>18729.759999999995</v>
      </c>
    </row>
    <row r="58" spans="2:7" x14ac:dyDescent="0.35">
      <c r="B58" s="11"/>
      <c r="C58" s="12"/>
      <c r="D58" s="42"/>
      <c r="E58" s="42"/>
      <c r="F58" s="42"/>
      <c r="G58" s="42"/>
    </row>
    <row r="59" spans="2:7" x14ac:dyDescent="0.35">
      <c r="B59" s="49" t="s">
        <v>30</v>
      </c>
      <c r="C59" s="52"/>
      <c r="D59" s="53"/>
      <c r="E59" s="53"/>
      <c r="F59" s="53"/>
      <c r="G59" s="53"/>
    </row>
    <row r="60" spans="2:7" x14ac:dyDescent="0.35">
      <c r="B60" s="11" t="s">
        <v>48</v>
      </c>
      <c r="C60" s="12">
        <v>-7500</v>
      </c>
      <c r="D60" s="13">
        <v>-10496.26</v>
      </c>
      <c r="E60" s="13">
        <v>-15000</v>
      </c>
      <c r="F60" s="13">
        <v>-12396.26</v>
      </c>
      <c r="G60" s="13">
        <f>F60-E60</f>
        <v>2603.7399999999998</v>
      </c>
    </row>
    <row r="61" spans="2:7" x14ac:dyDescent="0.35">
      <c r="B61" s="49" t="s">
        <v>32</v>
      </c>
      <c r="C61" s="54">
        <f>SUM(C60)</f>
        <v>-7500</v>
      </c>
      <c r="D61" s="55">
        <v>-10496.26</v>
      </c>
      <c r="E61" s="55">
        <f>SUM(E60)</f>
        <v>-15000</v>
      </c>
      <c r="F61" s="55">
        <f>SUM(F60)</f>
        <v>-12396.26</v>
      </c>
      <c r="G61" s="55">
        <f>F61-E61</f>
        <v>2603.7399999999998</v>
      </c>
    </row>
    <row r="62" spans="2:7" x14ac:dyDescent="0.35">
      <c r="B62" s="11"/>
      <c r="C62" s="12"/>
      <c r="D62" s="42"/>
      <c r="E62" s="42"/>
      <c r="F62" s="42"/>
      <c r="G62" s="42"/>
    </row>
    <row r="63" spans="2:7" x14ac:dyDescent="0.35">
      <c r="B63" s="49" t="s">
        <v>49</v>
      </c>
      <c r="C63" s="47"/>
      <c r="D63" s="48"/>
      <c r="E63" s="48"/>
      <c r="F63" s="48"/>
      <c r="G63" s="48"/>
    </row>
    <row r="64" spans="2:7" x14ac:dyDescent="0.35">
      <c r="B64" s="23" t="s">
        <v>50</v>
      </c>
      <c r="C64" s="24"/>
      <c r="D64" s="25"/>
      <c r="E64" s="25"/>
      <c r="F64" s="25"/>
      <c r="G64" s="25"/>
    </row>
    <row r="65" spans="2:7" x14ac:dyDescent="0.35">
      <c r="B65" s="11" t="s">
        <v>51</v>
      </c>
      <c r="C65" s="12">
        <v>-6500</v>
      </c>
      <c r="D65" s="13">
        <v>-6577.2800000000007</v>
      </c>
      <c r="E65" s="13">
        <v>-7000</v>
      </c>
      <c r="F65" s="13">
        <v>-6236.59</v>
      </c>
      <c r="G65" s="13">
        <f>F65-E65</f>
        <v>763.40999999999985</v>
      </c>
    </row>
    <row r="66" spans="2:7" x14ac:dyDescent="0.35">
      <c r="B66" s="11" t="s">
        <v>52</v>
      </c>
      <c r="C66" s="12">
        <v>-15066</v>
      </c>
      <c r="D66" s="13">
        <v>-15112.35</v>
      </c>
      <c r="E66" s="13">
        <v>-21162</v>
      </c>
      <c r="F66" s="13">
        <v>-8515.7900000000009</v>
      </c>
      <c r="G66" s="13">
        <f t="shared" ref="G66:G67" si="4">F66-E66</f>
        <v>12646.21</v>
      </c>
    </row>
    <row r="67" spans="2:7" x14ac:dyDescent="0.35">
      <c r="B67" s="11" t="s">
        <v>53</v>
      </c>
      <c r="C67" s="12">
        <v>-5000</v>
      </c>
      <c r="D67" s="13">
        <v>-4999.6000000000004</v>
      </c>
      <c r="E67" s="13">
        <v>-5000</v>
      </c>
      <c r="F67" s="13">
        <v>-3570.7700000000041</v>
      </c>
      <c r="G67" s="13">
        <f t="shared" si="4"/>
        <v>1429.2299999999959</v>
      </c>
    </row>
    <row r="68" spans="2:7" x14ac:dyDescent="0.35">
      <c r="B68" s="11"/>
      <c r="C68" s="56"/>
      <c r="D68" s="57"/>
      <c r="E68" s="57"/>
      <c r="F68" s="57"/>
      <c r="G68" s="57"/>
    </row>
    <row r="69" spans="2:7" x14ac:dyDescent="0.35">
      <c r="B69" s="23" t="s">
        <v>54</v>
      </c>
      <c r="C69" s="56"/>
      <c r="D69" s="57"/>
      <c r="E69" s="57"/>
      <c r="F69" s="57"/>
      <c r="G69" s="57"/>
    </row>
    <row r="70" spans="2:7" x14ac:dyDescent="0.35">
      <c r="B70" s="11" t="s">
        <v>55</v>
      </c>
      <c r="C70" s="12">
        <v>-6000</v>
      </c>
      <c r="D70" s="13">
        <v>-5999.53</v>
      </c>
      <c r="E70" s="13">
        <v>-8000</v>
      </c>
      <c r="F70" s="13">
        <v>-7436.18</v>
      </c>
      <c r="G70" s="13">
        <f t="shared" ref="G70" si="5">F70-E70</f>
        <v>563.81999999999971</v>
      </c>
    </row>
    <row r="71" spans="2:7" x14ac:dyDescent="0.35">
      <c r="B71" s="11"/>
      <c r="C71" s="12"/>
      <c r="D71" s="42"/>
      <c r="E71" s="42"/>
      <c r="F71" s="42"/>
      <c r="G71" s="42"/>
    </row>
    <row r="72" spans="2:7" x14ac:dyDescent="0.35">
      <c r="B72" s="23" t="s">
        <v>56</v>
      </c>
      <c r="C72" s="12"/>
      <c r="D72" s="42"/>
      <c r="E72" s="42"/>
      <c r="F72" s="42"/>
      <c r="G72" s="42"/>
    </row>
    <row r="73" spans="2:7" x14ac:dyDescent="0.35">
      <c r="B73" s="11" t="s">
        <v>56</v>
      </c>
      <c r="C73" s="12">
        <v>-35344</v>
      </c>
      <c r="D73" s="13">
        <v>-39844</v>
      </c>
      <c r="E73" s="13">
        <v>-47860</v>
      </c>
      <c r="F73" s="13">
        <v>-42018.45</v>
      </c>
      <c r="G73" s="13">
        <f t="shared" ref="G73" si="6">F73-E73</f>
        <v>5841.5500000000029</v>
      </c>
    </row>
    <row r="74" spans="2:7" x14ac:dyDescent="0.35">
      <c r="B74" s="11"/>
      <c r="C74" s="56"/>
      <c r="D74" s="57"/>
      <c r="E74" s="57"/>
      <c r="F74" s="57"/>
      <c r="G74" s="57"/>
    </row>
    <row r="75" spans="2:7" x14ac:dyDescent="0.35">
      <c r="B75" s="23" t="s">
        <v>57</v>
      </c>
      <c r="C75" s="56"/>
      <c r="D75" s="57"/>
      <c r="E75" s="57"/>
      <c r="F75" s="57"/>
      <c r="G75" s="57"/>
    </row>
    <row r="76" spans="2:7" x14ac:dyDescent="0.35">
      <c r="B76" s="11" t="s">
        <v>58</v>
      </c>
      <c r="C76" s="12">
        <v>-8500</v>
      </c>
      <c r="D76" s="13">
        <v>-8500.3333333333339</v>
      </c>
      <c r="E76" s="13">
        <v>0</v>
      </c>
      <c r="F76" s="13">
        <v>-8500</v>
      </c>
      <c r="G76" s="13">
        <f t="shared" ref="G76" si="7">F76-E76</f>
        <v>-8500</v>
      </c>
    </row>
    <row r="77" spans="2:7" x14ac:dyDescent="0.35">
      <c r="B77" s="11"/>
      <c r="C77" s="12"/>
      <c r="D77" s="42"/>
      <c r="E77" s="42"/>
      <c r="F77" s="42"/>
      <c r="G77" s="42"/>
    </row>
    <row r="78" spans="2:7" x14ac:dyDescent="0.35">
      <c r="B78" s="23" t="s">
        <v>59</v>
      </c>
      <c r="C78" s="56"/>
      <c r="D78" s="57"/>
      <c r="E78" s="57"/>
      <c r="F78" s="57"/>
      <c r="G78" s="57"/>
    </row>
    <row r="79" spans="2:7" x14ac:dyDescent="0.35">
      <c r="B79" s="11" t="s">
        <v>60</v>
      </c>
      <c r="C79" s="12">
        <v>0</v>
      </c>
      <c r="D79" s="13">
        <v>-236.79</v>
      </c>
      <c r="E79" s="13">
        <v>0</v>
      </c>
      <c r="F79" s="13">
        <v>-506.88</v>
      </c>
      <c r="G79" s="13">
        <f t="shared" ref="G79" si="8">F79-E79</f>
        <v>-506.88</v>
      </c>
    </row>
    <row r="80" spans="2:7" ht="15" thickBot="1" x14ac:dyDescent="0.4">
      <c r="B80" s="49" t="s">
        <v>61</v>
      </c>
      <c r="C80" s="54">
        <f>SUM(C65:C79)</f>
        <v>-76410</v>
      </c>
      <c r="D80" s="55">
        <v>-81269.883333333331</v>
      </c>
      <c r="E80" s="55">
        <f>SUM(E65:E79)</f>
        <v>-89022</v>
      </c>
      <c r="F80" s="55">
        <f>SUM(F65:F79)</f>
        <v>-76784.66</v>
      </c>
      <c r="G80" s="55">
        <f>F80-E80</f>
        <v>12237.339999999997</v>
      </c>
    </row>
    <row r="81" spans="2:7" ht="20" thickBot="1" x14ac:dyDescent="0.5">
      <c r="B81" s="36" t="s">
        <v>62</v>
      </c>
      <c r="C81" s="37">
        <f>C57+C61+C80</f>
        <v>-204810</v>
      </c>
      <c r="D81" s="37">
        <v>-200483.61333333334</v>
      </c>
      <c r="E81" s="37">
        <f>E57+E61+E80</f>
        <v>-228522</v>
      </c>
      <c r="F81" s="37">
        <f>F57+F61+F80</f>
        <v>-194951.16</v>
      </c>
      <c r="G81" s="37">
        <f>F81-E81</f>
        <v>33570.839999999997</v>
      </c>
    </row>
    <row r="82" spans="2:7" ht="15" thickBot="1" x14ac:dyDescent="0.4">
      <c r="B82" s="58"/>
      <c r="C82" s="59"/>
      <c r="D82" s="60"/>
      <c r="E82" s="60"/>
      <c r="F82" s="60"/>
      <c r="G82" s="60"/>
    </row>
    <row r="83" spans="2:7" ht="15" thickBot="1" x14ac:dyDescent="0.4">
      <c r="B83" s="61" t="s">
        <v>63</v>
      </c>
      <c r="C83" s="32">
        <f>C44+C81+C26</f>
        <v>23690</v>
      </c>
      <c r="D83" s="32">
        <v>26174.789999999994</v>
      </c>
      <c r="E83" s="32">
        <f>E44+E81+E26</f>
        <v>20978</v>
      </c>
      <c r="F83" s="32">
        <f>F44+F81+F26</f>
        <v>22646.520000000019</v>
      </c>
      <c r="G83" s="32">
        <f>F83-E83</f>
        <v>1668.5200000000186</v>
      </c>
    </row>
    <row r="84" spans="2:7" x14ac:dyDescent="0.35">
      <c r="B84" s="62"/>
      <c r="C84" s="63"/>
      <c r="D84" s="63"/>
      <c r="E84" s="63"/>
      <c r="F84" s="63"/>
      <c r="G84" s="63"/>
    </row>
    <row r="85" spans="2:7" x14ac:dyDescent="0.35">
      <c r="B85" s="64"/>
      <c r="C85" s="63"/>
      <c r="D85" s="65"/>
      <c r="E85" s="65"/>
      <c r="F85" s="65"/>
      <c r="G85" s="65"/>
    </row>
    <row r="86" spans="2:7" x14ac:dyDescent="0.35">
      <c r="B86" s="66"/>
      <c r="C86" s="67"/>
      <c r="D86" s="67"/>
      <c r="E86" s="67"/>
      <c r="F86" s="67"/>
      <c r="G86" s="67"/>
    </row>
    <row r="87" spans="2:7" x14ac:dyDescent="0.35">
      <c r="B87" s="66"/>
      <c r="C87" s="67"/>
      <c r="D87" s="67"/>
      <c r="E87" s="67"/>
      <c r="F87" s="67"/>
      <c r="G87" s="67"/>
    </row>
  </sheetData>
  <mergeCells count="5">
    <mergeCell ref="C4:C5"/>
    <mergeCell ref="D4:D5"/>
    <mergeCell ref="E4:E5"/>
    <mergeCell ref="F4:F5"/>
    <mergeCell ref="G4:G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topLeftCell="C16" workbookViewId="0">
      <selection activeCell="D26" sqref="D26"/>
    </sheetView>
  </sheetViews>
  <sheetFormatPr defaultRowHeight="14.5" x14ac:dyDescent="0.35"/>
  <cols>
    <col min="2" max="2" width="34.1796875" customWidth="1"/>
    <col min="3" max="3" width="141.26953125" customWidth="1"/>
  </cols>
  <sheetData>
    <row r="1" spans="1:3" x14ac:dyDescent="0.35">
      <c r="A1" t="s">
        <v>64</v>
      </c>
      <c r="B1" t="s">
        <v>65</v>
      </c>
      <c r="C1" t="s">
        <v>100</v>
      </c>
    </row>
    <row r="3" spans="1:3" x14ac:dyDescent="0.35">
      <c r="B3" t="s">
        <v>28</v>
      </c>
      <c r="C3" t="s">
        <v>84</v>
      </c>
    </row>
    <row r="4" spans="1:3" x14ac:dyDescent="0.35">
      <c r="B4" t="s">
        <v>7</v>
      </c>
      <c r="C4" s="69" t="s">
        <v>85</v>
      </c>
    </row>
    <row r="7" spans="1:3" x14ac:dyDescent="0.35">
      <c r="B7" t="s">
        <v>66</v>
      </c>
    </row>
    <row r="8" spans="1:3" x14ac:dyDescent="0.35">
      <c r="B8" t="s">
        <v>67</v>
      </c>
      <c r="C8" t="s">
        <v>137</v>
      </c>
    </row>
    <row r="10" spans="1:3" x14ac:dyDescent="0.35">
      <c r="A10" t="s">
        <v>68</v>
      </c>
      <c r="B10" t="s">
        <v>69</v>
      </c>
      <c r="C10" t="s">
        <v>86</v>
      </c>
    </row>
    <row r="11" spans="1:3" x14ac:dyDescent="0.35">
      <c r="B11" t="s">
        <v>70</v>
      </c>
      <c r="C11" t="s">
        <v>86</v>
      </c>
    </row>
    <row r="12" spans="1:3" x14ac:dyDescent="0.35">
      <c r="B12" t="s">
        <v>71</v>
      </c>
      <c r="C12" t="s">
        <v>86</v>
      </c>
    </row>
    <row r="13" spans="1:3" x14ac:dyDescent="0.35">
      <c r="B13" t="s">
        <v>72</v>
      </c>
      <c r="C13" s="68" t="s">
        <v>144</v>
      </c>
    </row>
    <row r="14" spans="1:3" x14ac:dyDescent="0.35">
      <c r="B14" t="s">
        <v>48</v>
      </c>
      <c r="C14" t="s">
        <v>140</v>
      </c>
    </row>
    <row r="15" spans="1:3" x14ac:dyDescent="0.35">
      <c r="B15" t="s">
        <v>73</v>
      </c>
      <c r="C15" s="69" t="s">
        <v>85</v>
      </c>
    </row>
    <row r="16" spans="1:3" x14ac:dyDescent="0.35">
      <c r="B16" t="s">
        <v>74</v>
      </c>
    </row>
    <row r="17" spans="2:3" x14ac:dyDescent="0.35">
      <c r="B17" t="s">
        <v>51</v>
      </c>
      <c r="C17" t="s">
        <v>86</v>
      </c>
    </row>
    <row r="18" spans="2:3" x14ac:dyDescent="0.35">
      <c r="B18" t="s">
        <v>75</v>
      </c>
      <c r="C18" s="69" t="s">
        <v>85</v>
      </c>
    </row>
    <row r="19" spans="2:3" x14ac:dyDescent="0.35">
      <c r="B19" t="s">
        <v>14</v>
      </c>
    </row>
    <row r="20" spans="2:3" x14ac:dyDescent="0.35">
      <c r="B20" t="s">
        <v>76</v>
      </c>
    </row>
    <row r="21" spans="2:3" x14ac:dyDescent="0.35">
      <c r="B21" t="s">
        <v>77</v>
      </c>
      <c r="C21" s="69" t="s">
        <v>85</v>
      </c>
    </row>
    <row r="22" spans="2:3" x14ac:dyDescent="0.35">
      <c r="B22" t="s">
        <v>78</v>
      </c>
    </row>
    <row r="23" spans="2:3" x14ac:dyDescent="0.35">
      <c r="B23" t="s">
        <v>79</v>
      </c>
      <c r="C23" s="69" t="s">
        <v>143</v>
      </c>
    </row>
    <row r="24" spans="2:3" x14ac:dyDescent="0.35">
      <c r="B24" t="s">
        <v>80</v>
      </c>
      <c r="C24" s="69" t="s">
        <v>87</v>
      </c>
    </row>
    <row r="25" spans="2:3" x14ac:dyDescent="0.35">
      <c r="C25" t="s">
        <v>81</v>
      </c>
    </row>
    <row r="26" spans="2:3" x14ac:dyDescent="0.35">
      <c r="C26" t="s">
        <v>145</v>
      </c>
    </row>
    <row r="27" spans="2:3" x14ac:dyDescent="0.35">
      <c r="C27" t="s">
        <v>142</v>
      </c>
    </row>
    <row r="28" spans="2:3" x14ac:dyDescent="0.35">
      <c r="B28" t="s">
        <v>56</v>
      </c>
      <c r="C28" t="s">
        <v>136</v>
      </c>
    </row>
    <row r="29" spans="2:3" x14ac:dyDescent="0.35">
      <c r="B29" t="s">
        <v>82</v>
      </c>
      <c r="C29" t="s">
        <v>88</v>
      </c>
    </row>
    <row r="30" spans="2:3" x14ac:dyDescent="0.35">
      <c r="B30" t="s">
        <v>53</v>
      </c>
      <c r="C30" t="s">
        <v>86</v>
      </c>
    </row>
    <row r="31" spans="2:3" x14ac:dyDescent="0.35">
      <c r="B31" t="s">
        <v>52</v>
      </c>
      <c r="C31" t="s">
        <v>121</v>
      </c>
    </row>
    <row r="32" spans="2:3" x14ac:dyDescent="0.35">
      <c r="B32" t="s">
        <v>83</v>
      </c>
      <c r="C32" t="s">
        <v>86</v>
      </c>
    </row>
    <row r="35" spans="1:3" x14ac:dyDescent="0.35">
      <c r="B35" s="72" t="s">
        <v>89</v>
      </c>
    </row>
    <row r="36" spans="1:3" x14ac:dyDescent="0.35">
      <c r="A36" t="s">
        <v>89</v>
      </c>
      <c r="B36" t="s">
        <v>90</v>
      </c>
      <c r="C36" t="s">
        <v>91</v>
      </c>
    </row>
    <row r="37" spans="1:3" x14ac:dyDescent="0.35">
      <c r="B37" t="s">
        <v>92</v>
      </c>
      <c r="C37" t="s">
        <v>99</v>
      </c>
    </row>
    <row r="38" spans="1:3" x14ac:dyDescent="0.35">
      <c r="B38" t="s">
        <v>93</v>
      </c>
      <c r="C38" t="s">
        <v>94</v>
      </c>
    </row>
    <row r="39" spans="1:3" x14ac:dyDescent="0.35">
      <c r="B39" t="s">
        <v>95</v>
      </c>
      <c r="C39" t="s">
        <v>96</v>
      </c>
    </row>
    <row r="40" spans="1:3" x14ac:dyDescent="0.35">
      <c r="B40" t="s">
        <v>97</v>
      </c>
      <c r="C40" t="s">
        <v>98</v>
      </c>
    </row>
    <row r="43" spans="1:3" x14ac:dyDescent="0.35">
      <c r="B43" t="s">
        <v>101</v>
      </c>
      <c r="C43" s="71" t="s">
        <v>102</v>
      </c>
    </row>
    <row r="44" spans="1:3" x14ac:dyDescent="0.35">
      <c r="C44" s="70" t="s">
        <v>103</v>
      </c>
    </row>
    <row r="45" spans="1:3" x14ac:dyDescent="0.35">
      <c r="C45" s="70" t="s">
        <v>104</v>
      </c>
    </row>
    <row r="46" spans="1:3" x14ac:dyDescent="0.35">
      <c r="C46" s="70" t="s">
        <v>105</v>
      </c>
    </row>
    <row r="47" spans="1:3" x14ac:dyDescent="0.35">
      <c r="C47" s="70" t="s">
        <v>106</v>
      </c>
    </row>
    <row r="48" spans="1:3" x14ac:dyDescent="0.35">
      <c r="C48" s="70" t="s">
        <v>107</v>
      </c>
    </row>
    <row r="49" spans="3:3" x14ac:dyDescent="0.35">
      <c r="C49" s="70" t="s">
        <v>108</v>
      </c>
    </row>
    <row r="50" spans="3:3" x14ac:dyDescent="0.35">
      <c r="C50" s="70" t="s">
        <v>109</v>
      </c>
    </row>
    <row r="51" spans="3:3" x14ac:dyDescent="0.35">
      <c r="C51" s="70" t="s">
        <v>110</v>
      </c>
    </row>
    <row r="52" spans="3:3" x14ac:dyDescent="0.35">
      <c r="C52" s="70" t="s">
        <v>111</v>
      </c>
    </row>
    <row r="53" spans="3:3" x14ac:dyDescent="0.35">
      <c r="C53" s="70" t="s">
        <v>112</v>
      </c>
    </row>
    <row r="54" spans="3:3" x14ac:dyDescent="0.35">
      <c r="C54" s="70" t="s">
        <v>113</v>
      </c>
    </row>
    <row r="55" spans="3:3" x14ac:dyDescent="0.35">
      <c r="C55" s="71" t="s">
        <v>114</v>
      </c>
    </row>
    <row r="56" spans="3:3" x14ac:dyDescent="0.35">
      <c r="C56" s="70"/>
    </row>
    <row r="57" spans="3:3" x14ac:dyDescent="0.35">
      <c r="C57" s="71" t="s">
        <v>115</v>
      </c>
    </row>
    <row r="58" spans="3:3" x14ac:dyDescent="0.35">
      <c r="C58" s="70" t="s">
        <v>116</v>
      </c>
    </row>
    <row r="59" spans="3:3" x14ac:dyDescent="0.35">
      <c r="C59" s="70" t="s">
        <v>117</v>
      </c>
    </row>
    <row r="60" spans="3:3" x14ac:dyDescent="0.35">
      <c r="C60" s="70" t="s">
        <v>118</v>
      </c>
    </row>
    <row r="61" spans="3:3" x14ac:dyDescent="0.35">
      <c r="C61" s="70" t="s">
        <v>119</v>
      </c>
    </row>
    <row r="62" spans="3:3" x14ac:dyDescent="0.35">
      <c r="C62" s="71" t="s">
        <v>120</v>
      </c>
    </row>
    <row r="63" spans="3:3" x14ac:dyDescent="0.35">
      <c r="C63" s="70"/>
    </row>
    <row r="64" spans="3:3" x14ac:dyDescent="0.35">
      <c r="C64" s="71" t="s">
        <v>134</v>
      </c>
    </row>
    <row r="66" spans="2:3" x14ac:dyDescent="0.35">
      <c r="B66" t="s">
        <v>122</v>
      </c>
      <c r="C66" s="71" t="s">
        <v>123</v>
      </c>
    </row>
    <row r="67" spans="2:3" x14ac:dyDescent="0.35">
      <c r="C67" s="70" t="s">
        <v>124</v>
      </c>
    </row>
    <row r="68" spans="2:3" x14ac:dyDescent="0.35">
      <c r="C68" s="71" t="s">
        <v>125</v>
      </c>
    </row>
    <row r="69" spans="2:3" x14ac:dyDescent="0.35">
      <c r="C69" s="70" t="s">
        <v>126</v>
      </c>
    </row>
    <row r="70" spans="2:3" x14ac:dyDescent="0.35">
      <c r="C70" s="70" t="s">
        <v>127</v>
      </c>
    </row>
    <row r="71" spans="2:3" x14ac:dyDescent="0.35">
      <c r="C71" s="71" t="s">
        <v>128</v>
      </c>
    </row>
    <row r="72" spans="2:3" x14ac:dyDescent="0.35">
      <c r="C72" s="71" t="s">
        <v>129</v>
      </c>
    </row>
    <row r="73" spans="2:3" x14ac:dyDescent="0.35">
      <c r="C73" s="70" t="s">
        <v>130</v>
      </c>
    </row>
    <row r="74" spans="2:3" x14ac:dyDescent="0.35">
      <c r="C74" s="70" t="s">
        <v>131</v>
      </c>
    </row>
    <row r="75" spans="2:3" x14ac:dyDescent="0.35">
      <c r="C75" s="70" t="s">
        <v>132</v>
      </c>
    </row>
    <row r="76" spans="2:3" x14ac:dyDescent="0.35">
      <c r="C76" s="71" t="s">
        <v>133</v>
      </c>
    </row>
    <row r="77" spans="2:3" x14ac:dyDescent="0.35">
      <c r="C77" s="70"/>
    </row>
    <row r="78" spans="2:3" x14ac:dyDescent="0.35">
      <c r="C78" s="71" t="s">
        <v>135</v>
      </c>
    </row>
    <row r="79" spans="2:3" x14ac:dyDescent="0.35">
      <c r="C79" s="70"/>
    </row>
  </sheetData>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vt:lpstr>
      <vt:lpstr>Explanatory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Newton (INT)</dc:creator>
  <cp:lastModifiedBy>Keith Newton (INT)</cp:lastModifiedBy>
  <dcterms:created xsi:type="dcterms:W3CDTF">2018-01-03T14:04:51Z</dcterms:created>
  <dcterms:modified xsi:type="dcterms:W3CDTF">2018-02-21T16:41:23Z</dcterms:modified>
</cp:coreProperties>
</file>